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\\psf\Dropbox\Book projects\Stats for Ecologists\Edition 2\Resources\"/>
    </mc:Choice>
  </mc:AlternateContent>
  <bookViews>
    <workbookView xWindow="27500" yWindow="440" windowWidth="22360" windowHeight="27040" tabRatio="500"/>
  </bookViews>
  <sheets>
    <sheet name="Sample Format" sheetId="1" r:id="rId1"/>
    <sheet name="Recording Format" sheetId="2" r:id="rId2"/>
    <sheet name="Completed anova" sheetId="3" r:id="rId3"/>
  </sheets>
  <externalReferences>
    <externalReference r:id="rId4"/>
  </externalReferences>
  <definedNames>
    <definedName name="df_between">'[1]A2 worked e.g.'!$C$28</definedName>
    <definedName name="df_within">'[1]A2 worked e.g.'!$C$29</definedName>
    <definedName name="F_value">'[1]A2 worked e.g.'!$E$28</definedName>
    <definedName name="mean_L">'[1]A2 worked e.g.'!$D$19</definedName>
    <definedName name="mean_M">'[1]A2 worked e.g.'!$C$19</definedName>
    <definedName name="mean_T">'[1]A2 worked e.g.'!$F$19</definedName>
    <definedName name="mean_U">'[1]A2 worked e.g.'!$B$19</definedName>
    <definedName name="MS_between">'[1]A2 worked e.g.'!$D$28</definedName>
    <definedName name="MS_within">'[1]A2 worked e.g.'!$D$29</definedName>
    <definedName name="n_all">'[1]A2 worked e.g.'!$F$17</definedName>
    <definedName name="n_Lower">'[1]A2 worked e.g.'!$D$17</definedName>
    <definedName name="n_Middle">'[1]A2 worked e.g.'!$C$17</definedName>
    <definedName name="n_Upper">'[1]A2 worked e.g.'!$B$17</definedName>
    <definedName name="SS_between">'[1]A2 worked e.g.'!$B$24</definedName>
    <definedName name="SS_Lower">'[1]A2 worked e.g.'!$D$21</definedName>
    <definedName name="SS_Middle">'[1]A2 worked e.g.'!$C$21</definedName>
    <definedName name="SS_Upper">'[1]A2 worked e.g.'!$B$21</definedName>
    <definedName name="SS_within">'[1]A2 worked e.g.'!$B$22</definedName>
    <definedName name="SSb_L">'[1]A2 worked e.g.'!$D$23</definedName>
    <definedName name="SSb_M">'[1]A2 worked e.g.'!$C$23</definedName>
    <definedName name="SSb_U">'[1]A2 worked e.g.'!$B$23</definedName>
    <definedName name="Var_Lower">'[1]A2 worked e.g.'!$D$20</definedName>
    <definedName name="Var_Middle">'[1]A2 worked e.g.'!$C$20</definedName>
    <definedName name="Var_T">'[1]A2 worked e.g.'!$F$20</definedName>
    <definedName name="Var_Upper">'[1]A2 worked e.g.'!$B$20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9" i="3" l="1"/>
  <c r="C23" i="3"/>
  <c r="D9" i="3"/>
  <c r="D23" i="3"/>
  <c r="B9" i="3"/>
  <c r="B23" i="3"/>
  <c r="C11" i="3"/>
  <c r="D11" i="3"/>
  <c r="B11" i="3"/>
  <c r="C21" i="3"/>
  <c r="B16" i="3"/>
  <c r="B21" i="3"/>
  <c r="B13" i="3"/>
  <c r="B20" i="3"/>
  <c r="C20" i="3"/>
  <c r="D20" i="3"/>
  <c r="C19" i="3"/>
  <c r="G19" i="3"/>
  <c r="B10" i="3"/>
  <c r="C12" i="3"/>
  <c r="B14" i="3"/>
  <c r="C10" i="3"/>
  <c r="C14" i="3"/>
  <c r="D10" i="3"/>
  <c r="D14" i="3"/>
  <c r="B15" i="3"/>
  <c r="B19" i="3"/>
  <c r="D19" i="3"/>
  <c r="E19" i="3"/>
  <c r="F19" i="3"/>
  <c r="I4" i="3"/>
  <c r="I15" i="3"/>
  <c r="I3" i="3"/>
  <c r="I14" i="3"/>
  <c r="H3" i="3"/>
  <c r="H14" i="3"/>
  <c r="H10" i="3"/>
  <c r="H9" i="3"/>
  <c r="H8" i="3"/>
</calcChain>
</file>

<file path=xl/comments1.xml><?xml version="1.0" encoding="utf-8"?>
<comments xmlns="http://schemas.openxmlformats.org/spreadsheetml/2006/main">
  <authors>
    <author>Mark Gardener</author>
  </authors>
  <commentList>
    <comment ref="B1" authorId="0" shapeId="0">
      <text>
        <r>
          <rPr>
            <b/>
            <sz val="8"/>
            <color indexed="81"/>
            <rFont val="Tahoma"/>
            <family val="2"/>
          </rPr>
          <t>Mark Gardener:</t>
        </r>
        <r>
          <rPr>
            <sz val="8"/>
            <color indexed="81"/>
            <rFont val="Tahoma"/>
            <family val="2"/>
          </rPr>
          <t xml:space="preserve">
These are the values for sample 1</t>
        </r>
      </text>
    </comment>
    <comment ref="G1" authorId="0" shapeId="0">
      <text>
        <r>
          <rPr>
            <b/>
            <sz val="8"/>
            <color indexed="81"/>
            <rFont val="Tahoma"/>
            <family val="2"/>
          </rPr>
          <t>Mark Gardener:</t>
        </r>
        <r>
          <rPr>
            <sz val="8"/>
            <color indexed="81"/>
            <rFont val="Tahoma"/>
            <family val="2"/>
          </rPr>
          <t xml:space="preserve">
This table calculates the significance of the individual comparisons between samples</t>
        </r>
      </text>
    </comment>
    <comment ref="G2" authorId="0" shapeId="0">
      <text>
        <r>
          <rPr>
            <b/>
            <sz val="8"/>
            <color indexed="81"/>
            <rFont val="Tahoma"/>
            <family val="2"/>
          </rPr>
          <t>Mark Gardener:</t>
        </r>
        <r>
          <rPr>
            <sz val="8"/>
            <color indexed="81"/>
            <rFont val="Tahoma"/>
            <family val="2"/>
          </rPr>
          <t xml:space="preserve">
This table works out T-values for each possible pair of means. It is a fairly horrid formula but is identical in form the the T-test calc in the OU Project Guide.
This is the Tukey-Kramer post-hoc test for significance</t>
        </r>
      </text>
    </comment>
    <comment ref="H3" authorId="0" shapeId="0">
      <text>
        <r>
          <rPr>
            <b/>
            <sz val="8"/>
            <color indexed="81"/>
            <rFont val="Tahoma"/>
            <family val="2"/>
          </rPr>
          <t>Mark Gardener:</t>
        </r>
        <r>
          <rPr>
            <sz val="8"/>
            <color indexed="81"/>
            <rFont val="Tahoma"/>
            <family val="2"/>
          </rPr>
          <t xml:space="preserve">
This is a T-value, compare against a table of critical values for degrees of freedom = 2
If this is &gt;tabulated value then reject the null hypothesis for that pair, they are significantly different</t>
        </r>
      </text>
    </comment>
    <comment ref="B9" authorId="0" shapeId="0">
      <text>
        <r>
          <rPr>
            <b/>
            <sz val="8"/>
            <color indexed="81"/>
            <rFont val="Tahoma"/>
            <family val="2"/>
          </rPr>
          <t>Mark Gardener:</t>
        </r>
        <r>
          <rPr>
            <sz val="8"/>
            <color indexed="81"/>
            <rFont val="Tahoma"/>
            <family val="2"/>
          </rPr>
          <t xml:space="preserve">
The number of replicates in group sample 1</t>
        </r>
      </text>
    </comment>
    <comment ref="B11" authorId="0" shapeId="0">
      <text>
        <r>
          <rPr>
            <b/>
            <sz val="8"/>
            <color indexed="81"/>
            <rFont val="Tahoma"/>
            <family val="2"/>
          </rPr>
          <t>Mark Gardener:</t>
        </r>
        <r>
          <rPr>
            <sz val="8"/>
            <color indexed="81"/>
            <rFont val="Tahoma"/>
            <family val="2"/>
          </rPr>
          <t xml:space="preserve">
SS= Sum of Squares. For a simple sample this is the difference between a value and the mean, then squared. That's also part of the way to calculate Variance (and standard deviation). Here is a short cut, variance x (n-1)</t>
        </r>
      </text>
    </comment>
    <comment ref="B13" authorId="0" shapeId="0">
      <text>
        <r>
          <rPr>
            <b/>
            <sz val="8"/>
            <color indexed="81"/>
            <rFont val="Tahoma"/>
            <family val="2"/>
          </rPr>
          <t>Mark Gardener:</t>
        </r>
        <r>
          <rPr>
            <sz val="8"/>
            <color indexed="81"/>
            <rFont val="Tahoma"/>
            <family val="2"/>
          </rPr>
          <t xml:space="preserve">
The Sum of Squares for variability within groups is the SS for each column (group or sample) added together.</t>
        </r>
      </text>
    </comment>
    <comment ref="B14" authorId="0" shapeId="0">
      <text>
        <r>
          <rPr>
            <b/>
            <sz val="8"/>
            <color indexed="81"/>
            <rFont val="Tahoma"/>
            <family val="2"/>
          </rPr>
          <t>Mark Gardener:</t>
        </r>
        <r>
          <rPr>
            <sz val="8"/>
            <color indexed="81"/>
            <rFont val="Tahoma"/>
            <family val="2"/>
          </rPr>
          <t xml:space="preserve">
To calculate SS for within group variability we take the group mean and subtract the overall mean. Square that and multiply by the number in the sample.</t>
        </r>
      </text>
    </comment>
    <comment ref="B15" authorId="0" shapeId="0">
      <text>
        <r>
          <rPr>
            <b/>
            <sz val="8"/>
            <color indexed="81"/>
            <rFont val="Tahoma"/>
            <family val="2"/>
          </rPr>
          <t>Mark Gardener:</t>
        </r>
        <r>
          <rPr>
            <sz val="8"/>
            <color indexed="81"/>
            <rFont val="Tahoma"/>
            <family val="2"/>
          </rPr>
          <t xml:space="preserve">
The total SS for between group variability is just the sum of the ones just calculated</t>
        </r>
      </text>
    </comment>
    <comment ref="B16" authorId="0" shapeId="0">
      <text>
        <r>
          <rPr>
            <b/>
            <sz val="8"/>
            <color indexed="81"/>
            <rFont val="Tahoma"/>
            <family val="2"/>
          </rPr>
          <t>Mark Gardener:</t>
        </r>
        <r>
          <rPr>
            <sz val="8"/>
            <color indexed="81"/>
            <rFont val="Tahoma"/>
            <family val="2"/>
          </rPr>
          <t xml:space="preserve">
The overall Sum of Squares is the overall variace multiplied by (n-1)</t>
        </r>
      </text>
    </comment>
    <comment ref="C19" authorId="0" shapeId="0">
      <text>
        <r>
          <rPr>
            <b/>
            <sz val="8"/>
            <color indexed="81"/>
            <rFont val="Tahoma"/>
            <family val="2"/>
          </rPr>
          <t>Mark Gardener:</t>
        </r>
        <r>
          <rPr>
            <sz val="8"/>
            <color indexed="81"/>
            <rFont val="Tahoma"/>
            <family val="2"/>
          </rPr>
          <t xml:space="preserve">
the degrees of freedom are the no. of groups -1</t>
        </r>
      </text>
    </comment>
    <comment ref="D19" authorId="0" shapeId="0">
      <text>
        <r>
          <rPr>
            <b/>
            <sz val="8"/>
            <color indexed="81"/>
            <rFont val="Tahoma"/>
            <family val="2"/>
          </rPr>
          <t>Mark Gardener:</t>
        </r>
        <r>
          <rPr>
            <sz val="8"/>
            <color indexed="81"/>
            <rFont val="Tahoma"/>
            <family val="2"/>
          </rPr>
          <t xml:space="preserve">
This is simply the SS divided by the degrees of freedom</t>
        </r>
      </text>
    </comment>
    <comment ref="E19" authorId="0" shapeId="0">
      <text>
        <r>
          <rPr>
            <b/>
            <sz val="8"/>
            <color indexed="81"/>
            <rFont val="Tahoma"/>
            <family val="2"/>
          </rPr>
          <t>Mark Gardener:</t>
        </r>
        <r>
          <rPr>
            <sz val="8"/>
            <color indexed="81"/>
            <rFont val="Tahoma"/>
            <family val="2"/>
          </rPr>
          <t xml:space="preserve">
F value is calculated easily as MS(b)/MS(w). It's effectively the variability between groups divided by the variability within groups</t>
        </r>
      </text>
    </comment>
    <comment ref="F19" authorId="0" shapeId="0">
      <text>
        <r>
          <rPr>
            <b/>
            <sz val="8"/>
            <color indexed="81"/>
            <rFont val="Tahoma"/>
            <family val="2"/>
          </rPr>
          <t>Mark Gardener:</t>
        </r>
        <r>
          <rPr>
            <sz val="8"/>
            <color indexed="81"/>
            <rFont val="Tahoma"/>
            <family val="2"/>
          </rPr>
          <t xml:space="preserve">
This is the probability that the result was die to chance, reject null hypothesis is P&lt;0.05</t>
        </r>
      </text>
    </comment>
    <comment ref="G19" authorId="0" shapeId="0">
      <text>
        <r>
          <rPr>
            <b/>
            <sz val="8"/>
            <color indexed="81"/>
            <rFont val="Tahoma"/>
            <family val="2"/>
          </rPr>
          <t>Mark Gardener:</t>
        </r>
        <r>
          <rPr>
            <sz val="8"/>
            <color indexed="81"/>
            <rFont val="Tahoma"/>
            <family val="2"/>
          </rPr>
          <t xml:space="preserve">
This is the critical value you have to get bigger than - it's value depends upon the degrees of freedom and the probability you want to examine (usually 0.05)</t>
        </r>
      </text>
    </comment>
    <comment ref="C20" authorId="0" shapeId="0">
      <text>
        <r>
          <rPr>
            <b/>
            <sz val="8"/>
            <color indexed="81"/>
            <rFont val="Tahoma"/>
            <family val="2"/>
          </rPr>
          <t>Mark Gardener:</t>
        </r>
        <r>
          <rPr>
            <sz val="8"/>
            <color indexed="81"/>
            <rFont val="Tahoma"/>
            <family val="2"/>
          </rPr>
          <t xml:space="preserve">
The degrees of freedom here are n-1 for each sample added together</t>
        </r>
      </text>
    </comment>
    <comment ref="D20" authorId="0" shapeId="0">
      <text>
        <r>
          <rPr>
            <b/>
            <sz val="8"/>
            <color indexed="81"/>
            <rFont val="Tahoma"/>
            <family val="2"/>
          </rPr>
          <t>Mark Gardener:</t>
        </r>
        <r>
          <rPr>
            <sz val="8"/>
            <color indexed="81"/>
            <rFont val="Tahoma"/>
            <family val="2"/>
          </rPr>
          <t xml:space="preserve">
This is also the SS/df.
This "within group" figure is also known as the Error Term.</t>
        </r>
      </text>
    </comment>
    <comment ref="B21" authorId="0" shapeId="0">
      <text>
        <r>
          <rPr>
            <b/>
            <sz val="8"/>
            <color indexed="81"/>
            <rFont val="Tahoma"/>
            <family val="2"/>
          </rPr>
          <t>Mark Gardener:</t>
        </r>
        <r>
          <rPr>
            <sz val="8"/>
            <color indexed="81"/>
            <rFont val="Tahoma"/>
            <family val="2"/>
          </rPr>
          <t xml:space="preserve">
Notice how the Sums of Squares are additive</t>
        </r>
      </text>
    </comment>
    <comment ref="C21" authorId="0" shapeId="0">
      <text>
        <r>
          <rPr>
            <b/>
            <sz val="8"/>
            <color indexed="81"/>
            <rFont val="Tahoma"/>
            <family val="2"/>
          </rPr>
          <t>Mark Gardener:</t>
        </r>
        <r>
          <rPr>
            <sz val="8"/>
            <color indexed="81"/>
            <rFont val="Tahoma"/>
            <family val="2"/>
          </rPr>
          <t xml:space="preserve">
The overall degrees of freedom are the total no. of measurements -1.
Notivce how the degrees of freedom are additive.</t>
        </r>
      </text>
    </comment>
    <comment ref="B23" authorId="0" shapeId="0">
      <text>
        <r>
          <rPr>
            <b/>
            <sz val="9"/>
            <color indexed="81"/>
            <rFont val="Calibri"/>
            <family val="2"/>
          </rPr>
          <t>Mark Gardener:</t>
        </r>
        <r>
          <rPr>
            <sz val="9"/>
            <color indexed="81"/>
            <rFont val="Calibri"/>
            <family val="2"/>
          </rPr>
          <t xml:space="preserve">
Standard Error is a measure of variability. Useful for error bars on bar charts. SE = Std.Deviation÷√n</t>
        </r>
      </text>
    </comment>
  </commentList>
</comments>
</file>

<file path=xl/sharedStrings.xml><?xml version="1.0" encoding="utf-8"?>
<sst xmlns="http://schemas.openxmlformats.org/spreadsheetml/2006/main" count="72" uniqueCount="31">
  <si>
    <t>Upper</t>
  </si>
  <si>
    <t>Middle</t>
  </si>
  <si>
    <t>Lower</t>
  </si>
  <si>
    <t>Height</t>
  </si>
  <si>
    <t>Site</t>
  </si>
  <si>
    <t>Post-Hoc Table</t>
  </si>
  <si>
    <t xml:space="preserve"> U</t>
  </si>
  <si>
    <t>M</t>
  </si>
  <si>
    <t>L</t>
  </si>
  <si>
    <t>U</t>
  </si>
  <si>
    <t>-</t>
  </si>
  <si>
    <t>Critical values for Post-Hoc tests</t>
  </si>
  <si>
    <t>n</t>
  </si>
  <si>
    <t>Mean</t>
  </si>
  <si>
    <t>Post-Hoc Probabilities</t>
  </si>
  <si>
    <t>SS</t>
  </si>
  <si>
    <t>Grand Mean</t>
  </si>
  <si>
    <t>SS within</t>
  </si>
  <si>
    <t>SS between (indiv)</t>
  </si>
  <si>
    <t>SS between</t>
  </si>
  <si>
    <t>SS Total</t>
  </si>
  <si>
    <t>Source of variation</t>
  </si>
  <si>
    <t>df</t>
  </si>
  <si>
    <t>MS</t>
  </si>
  <si>
    <t>F</t>
  </si>
  <si>
    <t>P</t>
  </si>
  <si>
    <t>F crit</t>
  </si>
  <si>
    <t>Between groups</t>
  </si>
  <si>
    <t>Within groups</t>
  </si>
  <si>
    <t>Total</t>
  </si>
  <si>
    <t>Std. Error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</si>
</sst>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8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9"/>
      <color indexed="81"/>
      <name val="Calibri"/>
      <family val="2"/>
    </font>
    <font>
      <b/>
      <sz val="9"/>
      <color indexed="8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</borders>
  <cellStyleXfs count="8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/>
  </cellStyleXfs>
  <cellXfs count="4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1" xfId="0" applyNumberForma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3" fillId="0" borderId="0" xfId="7"/>
    <xf numFmtId="0" fontId="3" fillId="0" borderId="1" xfId="7" applyBorder="1"/>
    <xf numFmtId="0" fontId="3" fillId="0" borderId="2" xfId="7" applyBorder="1"/>
    <xf numFmtId="0" fontId="3" fillId="0" borderId="0" xfId="7" applyAlignment="1">
      <alignment horizontal="center"/>
    </xf>
    <xf numFmtId="0" fontId="3" fillId="0" borderId="3" xfId="7" applyBorder="1"/>
    <xf numFmtId="0" fontId="3" fillId="0" borderId="0" xfId="7" applyAlignment="1">
      <alignment horizontal="right"/>
    </xf>
    <xf numFmtId="0" fontId="3" fillId="2" borderId="8" xfId="7" applyFill="1" applyBorder="1" applyAlignment="1">
      <alignment horizontal="center"/>
    </xf>
    <xf numFmtId="0" fontId="3" fillId="2" borderId="10" xfId="7" applyFill="1" applyBorder="1" applyAlignment="1">
      <alignment horizontal="center"/>
    </xf>
    <xf numFmtId="0" fontId="3" fillId="2" borderId="0" xfId="7" applyFill="1" applyBorder="1" applyAlignment="1">
      <alignment horizontal="center"/>
    </xf>
    <xf numFmtId="0" fontId="3" fillId="2" borderId="11" xfId="7" applyFill="1" applyBorder="1" applyAlignment="1">
      <alignment horizontal="center"/>
    </xf>
    <xf numFmtId="0" fontId="3" fillId="2" borderId="12" xfId="7" applyFill="1" applyBorder="1" applyAlignment="1">
      <alignment horizontal="center"/>
    </xf>
    <xf numFmtId="0" fontId="3" fillId="2" borderId="6" xfId="7" applyFill="1" applyBorder="1" applyAlignment="1">
      <alignment horizontal="center"/>
    </xf>
    <xf numFmtId="0" fontId="3" fillId="0" borderId="0" xfId="7" applyBorder="1" applyAlignment="1">
      <alignment horizontal="center"/>
    </xf>
    <xf numFmtId="0" fontId="3" fillId="0" borderId="0" xfId="7" applyFill="1" applyBorder="1"/>
    <xf numFmtId="9" fontId="3" fillId="0" borderId="2" xfId="7" applyNumberFormat="1" applyFill="1" applyBorder="1" applyAlignment="1">
      <alignment horizontal="center"/>
    </xf>
    <xf numFmtId="0" fontId="3" fillId="0" borderId="7" xfId="7" applyBorder="1"/>
    <xf numFmtId="9" fontId="3" fillId="0" borderId="3" xfId="7" applyNumberFormat="1" applyFill="1" applyBorder="1" applyAlignment="1">
      <alignment horizontal="center"/>
    </xf>
    <xf numFmtId="10" fontId="3" fillId="0" borderId="7" xfId="7" applyNumberFormat="1" applyFill="1" applyBorder="1" applyAlignment="1">
      <alignment horizontal="center"/>
    </xf>
    <xf numFmtId="0" fontId="3" fillId="0" borderId="14" xfId="7" applyBorder="1"/>
    <xf numFmtId="0" fontId="3" fillId="0" borderId="14" xfId="7" applyBorder="1" applyAlignment="1">
      <alignment horizontal="center"/>
    </xf>
    <xf numFmtId="0" fontId="3" fillId="0" borderId="14" xfId="7" applyFill="1" applyBorder="1" applyAlignment="1">
      <alignment horizontal="center"/>
    </xf>
    <xf numFmtId="0" fontId="3" fillId="0" borderId="12" xfId="7" applyBorder="1"/>
    <xf numFmtId="2" fontId="3" fillId="0" borderId="1" xfId="7" applyNumberFormat="1" applyBorder="1"/>
    <xf numFmtId="164" fontId="3" fillId="0" borderId="1" xfId="7" applyNumberFormat="1" applyBorder="1"/>
    <xf numFmtId="2" fontId="3" fillId="0" borderId="0" xfId="7" applyNumberFormat="1"/>
    <xf numFmtId="2" fontId="3" fillId="0" borderId="13" xfId="7" applyNumberFormat="1" applyBorder="1"/>
    <xf numFmtId="165" fontId="3" fillId="0" borderId="0" xfId="7" applyNumberFormat="1"/>
    <xf numFmtId="164" fontId="3" fillId="0" borderId="0" xfId="7" applyNumberFormat="1"/>
    <xf numFmtId="165" fontId="3" fillId="0" borderId="9" xfId="7" applyNumberFormat="1" applyBorder="1" applyAlignment="1">
      <alignment horizontal="center"/>
    </xf>
    <xf numFmtId="165" fontId="3" fillId="0" borderId="4" xfId="7" applyNumberFormat="1" applyBorder="1" applyAlignment="1">
      <alignment horizontal="center"/>
    </xf>
    <xf numFmtId="165" fontId="3" fillId="0" borderId="5" xfId="7" applyNumberFormat="1" applyBorder="1" applyAlignment="1">
      <alignment horizontal="center"/>
    </xf>
    <xf numFmtId="2" fontId="3" fillId="0" borderId="12" xfId="7" applyNumberFormat="1" applyBorder="1"/>
    <xf numFmtId="0" fontId="3" fillId="0" borderId="0" xfId="7" applyFill="1" applyBorder="1" applyAlignment="1">
      <alignment horizontal="center"/>
    </xf>
    <xf numFmtId="0" fontId="3" fillId="0" borderId="0" xfId="7" applyAlignment="1">
      <alignment horizontal="center"/>
    </xf>
    <xf numFmtId="165" fontId="3" fillId="0" borderId="9" xfId="7" applyNumberFormat="1" applyFill="1" applyBorder="1" applyAlignment="1">
      <alignment horizontal="center"/>
    </xf>
    <xf numFmtId="165" fontId="3" fillId="0" borderId="4" xfId="7" applyNumberFormat="1" applyFill="1" applyBorder="1" applyAlignment="1">
      <alignment horizontal="center"/>
    </xf>
    <xf numFmtId="165" fontId="3" fillId="0" borderId="0" xfId="7" applyNumberFormat="1" applyFill="1" applyBorder="1" applyAlignment="1">
      <alignment horizontal="center"/>
    </xf>
    <xf numFmtId="165" fontId="3" fillId="0" borderId="5" xfId="7" applyNumberFormat="1" applyFill="1" applyBorder="1" applyAlignment="1">
      <alignment horizontal="center"/>
    </xf>
    <xf numFmtId="165" fontId="3" fillId="0" borderId="12" xfId="7" applyNumberFormat="1" applyFill="1" applyBorder="1" applyAlignment="1">
      <alignment horizontal="center"/>
    </xf>
    <xf numFmtId="165" fontId="3" fillId="0" borderId="6" xfId="7" applyNumberFormat="1" applyFill="1" applyBorder="1" applyAlignment="1">
      <alignment horizontal="center"/>
    </xf>
  </cellXfs>
  <cellStyles count="8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  <cellStyle name="Normal 2" xfId="7"/>
  </cellStyles>
  <dxfs count="1">
    <dxf>
      <font>
        <condense val="0"/>
        <extend val="0"/>
        <color indexed="10"/>
      </font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'Completed anova'!$B$23:$D$23</c:f>
                <c:numCache>
                  <c:formatCode>General</c:formatCode>
                  <c:ptCount val="3"/>
                  <c:pt idx="0">
                    <c:v>1.1751393027860062</c:v>
                  </c:pt>
                  <c:pt idx="1">
                    <c:v>1.565247584249853</c:v>
                  </c:pt>
                  <c:pt idx="2">
                    <c:v>0.70710678118654757</c:v>
                  </c:pt>
                </c:numCache>
              </c:numRef>
            </c:plus>
            <c:minus>
              <c:numRef>
                <c:f>'Completed anova'!$B$23:$D$23</c:f>
                <c:numCache>
                  <c:formatCode>General</c:formatCode>
                  <c:ptCount val="3"/>
                  <c:pt idx="0">
                    <c:v>1.1751393027860062</c:v>
                  </c:pt>
                  <c:pt idx="1">
                    <c:v>1.565247584249853</c:v>
                  </c:pt>
                  <c:pt idx="2">
                    <c:v>0.70710678118654757</c:v>
                  </c:pt>
                </c:numCache>
              </c:numRef>
            </c:minus>
          </c:errBars>
          <c:cat>
            <c:strRef>
              <c:f>'Completed anova'!$B$1:$D$1</c:f>
              <c:strCache>
                <c:ptCount val="3"/>
                <c:pt idx="0">
                  <c:v>Upper</c:v>
                </c:pt>
                <c:pt idx="1">
                  <c:v>Middle</c:v>
                </c:pt>
                <c:pt idx="2">
                  <c:v>Lower</c:v>
                </c:pt>
              </c:strCache>
            </c:strRef>
          </c:cat>
          <c:val>
            <c:numRef>
              <c:f>'Completed anova'!$B$10:$D$10</c:f>
              <c:numCache>
                <c:formatCode>0.0</c:formatCode>
                <c:ptCount val="3"/>
                <c:pt idx="0">
                  <c:v>25</c:v>
                </c:pt>
                <c:pt idx="1">
                  <c:v>30.5</c:v>
                </c:pt>
                <c:pt idx="2">
                  <c:v>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30"/>
        <c:axId val="217835840"/>
        <c:axId val="217837800"/>
      </c:barChart>
      <c:catAx>
        <c:axId val="217835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>
                    <a:latin typeface="Arial"/>
                    <a:cs typeface="Arial"/>
                  </a:defRPr>
                </a:pPr>
                <a:r>
                  <a:rPr lang="en-US">
                    <a:latin typeface="Arial"/>
                    <a:cs typeface="Arial"/>
                  </a:rPr>
                  <a:t>Sampling area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>
                <a:latin typeface="Arial"/>
                <a:cs typeface="Arial"/>
              </a:defRPr>
            </a:pPr>
            <a:endParaRPr lang="en-US"/>
          </a:p>
        </c:txPr>
        <c:crossAx val="217837800"/>
        <c:crosses val="autoZero"/>
        <c:auto val="1"/>
        <c:lblAlgn val="ctr"/>
        <c:lblOffset val="100"/>
        <c:noMultiLvlLbl val="0"/>
      </c:catAx>
      <c:valAx>
        <c:axId val="21783780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lg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>
                    <a:latin typeface="Arial"/>
                    <a:cs typeface="Arial"/>
                  </a:defRPr>
                </a:pPr>
                <a:r>
                  <a:rPr lang="en-US">
                    <a:latin typeface="Arial"/>
                    <a:cs typeface="Arial"/>
                  </a:rPr>
                  <a:t>Sward height (cm)</a:t>
                </a:r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>
                <a:latin typeface="Arial"/>
                <a:cs typeface="Arial"/>
              </a:defRPr>
            </a:pPr>
            <a:endParaRPr lang="en-US"/>
          </a:p>
        </c:txPr>
        <c:crossAx val="21783584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728425</xdr:colOff>
      <xdr:row>24</xdr:row>
      <xdr:rowOff>150211</xdr:rowOff>
    </xdr:from>
    <xdr:to>
      <xdr:col>7</xdr:col>
      <xdr:colOff>16057</xdr:colOff>
      <xdr:row>42</xdr:row>
      <xdr:rowOff>134445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0.53314</cdr:x>
      <cdr:y>0.01586</cdr:y>
    </cdr:from>
    <cdr:to>
      <cdr:x>0.59069</cdr:x>
      <cdr:y>0.11122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437525" y="43501"/>
          <a:ext cx="263119" cy="26161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>
              <a:latin typeface="Arial"/>
              <a:cs typeface="Arial"/>
            </a:rPr>
            <a:t>b</a:t>
          </a:r>
        </a:p>
      </cdr:txBody>
    </cdr:sp>
  </cdr:relSizeAnchor>
  <cdr:relSizeAnchor xmlns:cdr="http://schemas.openxmlformats.org/drawingml/2006/chartDrawing">
    <cdr:from>
      <cdr:x>0.79336</cdr:x>
      <cdr:y>0.101</cdr:y>
    </cdr:from>
    <cdr:to>
      <cdr:x>0.86807</cdr:x>
      <cdr:y>0.19637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627238" y="277064"/>
          <a:ext cx="341572" cy="26161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>
              <a:latin typeface="Arial"/>
              <a:cs typeface="Arial"/>
            </a:rPr>
            <a:t>ab</a:t>
          </a:r>
        </a:p>
      </cdr:txBody>
    </cdr:sp>
  </cdr:relSizeAnchor>
  <cdr:relSizeAnchor xmlns:cdr="http://schemas.openxmlformats.org/drawingml/2006/chartDrawing">
    <cdr:from>
      <cdr:x>0.26654</cdr:x>
      <cdr:y>0.12229</cdr:y>
    </cdr:from>
    <cdr:to>
      <cdr:x>0.32409</cdr:x>
      <cdr:y>0.21765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218617" y="335455"/>
          <a:ext cx="263119" cy="26161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>
              <a:latin typeface="Arial"/>
              <a:cs typeface="Arial"/>
            </a:rPr>
            <a:t>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NOVA%20dem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1 data e.g."/>
      <sheetName val="A1 t e.g"/>
      <sheetName val="A1 f e.g"/>
      <sheetName val="A2 data e.g."/>
      <sheetName val="A2 worked e.g."/>
      <sheetName val="A2 + posthoc e.g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7">
          <cell r="B17" t="str">
            <v/>
          </cell>
          <cell r="C17" t="str">
            <v/>
          </cell>
          <cell r="D17" t="str">
            <v/>
          </cell>
          <cell r="F17" t="str">
            <v/>
          </cell>
        </row>
        <row r="19">
          <cell r="B19" t="str">
            <v/>
          </cell>
          <cell r="C19" t="str">
            <v/>
          </cell>
          <cell r="D19" t="str">
            <v/>
          </cell>
          <cell r="F19" t="str">
            <v/>
          </cell>
        </row>
        <row r="20">
          <cell r="B20" t="str">
            <v/>
          </cell>
          <cell r="C20" t="str">
            <v/>
          </cell>
          <cell r="D20" t="str">
            <v/>
          </cell>
          <cell r="F20" t="str">
            <v/>
          </cell>
        </row>
        <row r="21">
          <cell r="B21" t="str">
            <v/>
          </cell>
          <cell r="C21" t="str">
            <v/>
          </cell>
          <cell r="D21" t="str">
            <v/>
          </cell>
        </row>
        <row r="22">
          <cell r="B22" t="e">
            <v>#VALUE!</v>
          </cell>
        </row>
        <row r="23">
          <cell r="B23" t="str">
            <v/>
          </cell>
          <cell r="C23" t="str">
            <v/>
          </cell>
          <cell r="D23" t="str">
            <v/>
          </cell>
        </row>
        <row r="24">
          <cell r="B24" t="e">
            <v>#VALUE!</v>
          </cell>
        </row>
        <row r="28">
          <cell r="C28">
            <v>-1</v>
          </cell>
          <cell r="D28" t="str">
            <v/>
          </cell>
          <cell r="E28" t="str">
            <v/>
          </cell>
        </row>
        <row r="29">
          <cell r="C29" t="e">
            <v>#VALUE!</v>
          </cell>
          <cell r="D29" t="str">
            <v/>
          </cell>
        </row>
      </sheetData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8"/>
  <sheetViews>
    <sheetView tabSelected="1" zoomScaleNormal="100" zoomScalePageLayoutView="200" workbookViewId="0">
      <selection activeCell="A10" sqref="A10"/>
    </sheetView>
  </sheetViews>
  <sheetFormatPr defaultColWidth="10.6640625" defaultRowHeight="15.5" x14ac:dyDescent="0.35"/>
  <sheetData>
    <row r="1" spans="2:4" x14ac:dyDescent="0.35">
      <c r="B1" s="1" t="s">
        <v>0</v>
      </c>
      <c r="C1" s="1" t="s">
        <v>1</v>
      </c>
      <c r="D1" s="1" t="s">
        <v>2</v>
      </c>
    </row>
    <row r="2" spans="2:4" x14ac:dyDescent="0.35">
      <c r="B2" s="2">
        <v>23</v>
      </c>
      <c r="C2" s="2">
        <v>32</v>
      </c>
      <c r="D2" s="2">
        <v>24</v>
      </c>
    </row>
    <row r="3" spans="2:4" x14ac:dyDescent="0.35">
      <c r="B3" s="3">
        <v>25</v>
      </c>
      <c r="C3" s="3">
        <v>37</v>
      </c>
      <c r="D3" s="3">
        <v>26</v>
      </c>
    </row>
    <row r="4" spans="2:4" x14ac:dyDescent="0.35">
      <c r="B4" s="3">
        <v>27</v>
      </c>
      <c r="C4" s="3">
        <v>31</v>
      </c>
      <c r="D4" s="3">
        <v>27</v>
      </c>
    </row>
    <row r="5" spans="2:4" x14ac:dyDescent="0.35">
      <c r="B5" s="3">
        <v>28</v>
      </c>
      <c r="C5" s="3">
        <v>28</v>
      </c>
      <c r="D5" s="3">
        <v>28</v>
      </c>
    </row>
    <row r="6" spans="2:4" x14ac:dyDescent="0.35">
      <c r="B6" s="3">
        <v>19</v>
      </c>
      <c r="C6" s="3">
        <v>26</v>
      </c>
      <c r="D6" s="3">
        <v>25</v>
      </c>
    </row>
    <row r="7" spans="2:4" x14ac:dyDescent="0.35">
      <c r="B7" s="3">
        <v>26</v>
      </c>
      <c r="C7" s="3">
        <v>29</v>
      </c>
      <c r="D7" s="3"/>
    </row>
    <row r="8" spans="2:4" x14ac:dyDescent="0.35">
      <c r="B8" s="8">
        <v>27</v>
      </c>
      <c r="C8" s="8"/>
      <c r="D8" s="8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zoomScaleNormal="100" zoomScalePageLayoutView="150" workbookViewId="0">
      <selection activeCell="F10" sqref="F10"/>
    </sheetView>
  </sheetViews>
  <sheetFormatPr defaultColWidth="10.6640625" defaultRowHeight="15.5" x14ac:dyDescent="0.35"/>
  <sheetData>
    <row r="1" spans="1:2" x14ac:dyDescent="0.35">
      <c r="A1" s="4" t="s">
        <v>3</v>
      </c>
      <c r="B1" s="1" t="s">
        <v>4</v>
      </c>
    </row>
    <row r="2" spans="1:2" x14ac:dyDescent="0.35">
      <c r="A2" s="2">
        <v>23</v>
      </c>
      <c r="B2" s="5" t="s">
        <v>0</v>
      </c>
    </row>
    <row r="3" spans="1:2" x14ac:dyDescent="0.35">
      <c r="A3" s="3">
        <v>25</v>
      </c>
      <c r="B3" s="6" t="s">
        <v>0</v>
      </c>
    </row>
    <row r="4" spans="1:2" x14ac:dyDescent="0.35">
      <c r="A4" s="3">
        <v>27</v>
      </c>
      <c r="B4" s="6" t="s">
        <v>0</v>
      </c>
    </row>
    <row r="5" spans="1:2" x14ac:dyDescent="0.35">
      <c r="A5" s="3">
        <v>28</v>
      </c>
      <c r="B5" s="6" t="s">
        <v>0</v>
      </c>
    </row>
    <row r="6" spans="1:2" x14ac:dyDescent="0.35">
      <c r="A6" s="3">
        <v>19</v>
      </c>
      <c r="B6" s="6" t="s">
        <v>0</v>
      </c>
    </row>
    <row r="7" spans="1:2" x14ac:dyDescent="0.35">
      <c r="A7" s="3">
        <v>26</v>
      </c>
      <c r="B7" s="6" t="s">
        <v>0</v>
      </c>
    </row>
    <row r="8" spans="1:2" x14ac:dyDescent="0.35">
      <c r="A8" s="3">
        <v>27</v>
      </c>
      <c r="B8" s="6" t="s">
        <v>0</v>
      </c>
    </row>
    <row r="9" spans="1:2" x14ac:dyDescent="0.35">
      <c r="A9" s="3">
        <v>32</v>
      </c>
      <c r="B9" s="6" t="s">
        <v>1</v>
      </c>
    </row>
    <row r="10" spans="1:2" x14ac:dyDescent="0.35">
      <c r="A10" s="3">
        <v>37</v>
      </c>
      <c r="B10" s="6" t="s">
        <v>1</v>
      </c>
    </row>
    <row r="11" spans="1:2" x14ac:dyDescent="0.35">
      <c r="A11" s="3">
        <v>31</v>
      </c>
      <c r="B11" s="6" t="s">
        <v>1</v>
      </c>
    </row>
    <row r="12" spans="1:2" x14ac:dyDescent="0.35">
      <c r="A12" s="3">
        <v>28</v>
      </c>
      <c r="B12" s="6" t="s">
        <v>1</v>
      </c>
    </row>
    <row r="13" spans="1:2" x14ac:dyDescent="0.35">
      <c r="A13" s="3">
        <v>26</v>
      </c>
      <c r="B13" s="6" t="s">
        <v>1</v>
      </c>
    </row>
    <row r="14" spans="1:2" x14ac:dyDescent="0.35">
      <c r="A14" s="3">
        <v>29</v>
      </c>
      <c r="B14" s="6" t="s">
        <v>1</v>
      </c>
    </row>
    <row r="15" spans="1:2" x14ac:dyDescent="0.35">
      <c r="A15" s="3">
        <v>24</v>
      </c>
      <c r="B15" s="6" t="s">
        <v>2</v>
      </c>
    </row>
    <row r="16" spans="1:2" x14ac:dyDescent="0.35">
      <c r="A16" s="3">
        <v>26</v>
      </c>
      <c r="B16" s="6" t="s">
        <v>2</v>
      </c>
    </row>
    <row r="17" spans="1:2" x14ac:dyDescent="0.35">
      <c r="A17" s="3">
        <v>27</v>
      </c>
      <c r="B17" s="6" t="s">
        <v>2</v>
      </c>
    </row>
    <row r="18" spans="1:2" x14ac:dyDescent="0.35">
      <c r="A18" s="3">
        <v>28</v>
      </c>
      <c r="B18" s="6" t="s">
        <v>2</v>
      </c>
    </row>
    <row r="19" spans="1:2" x14ac:dyDescent="0.35">
      <c r="A19" s="8">
        <v>25</v>
      </c>
      <c r="B19" s="7" t="s">
        <v>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23"/>
  <sheetViews>
    <sheetView zoomScaleNormal="100" workbookViewId="0">
      <selection activeCell="I31" sqref="I31"/>
    </sheetView>
  </sheetViews>
  <sheetFormatPr defaultColWidth="8.83203125" defaultRowHeight="12.5" x14ac:dyDescent="0.25"/>
  <cols>
    <col min="1" max="1" width="16.5" style="9" customWidth="1"/>
    <col min="2" max="16384" width="8.83203125" style="9"/>
  </cols>
  <sheetData>
    <row r="1" spans="1:10" x14ac:dyDescent="0.25">
      <c r="B1" s="10" t="s">
        <v>0</v>
      </c>
      <c r="C1" s="10" t="s">
        <v>1</v>
      </c>
      <c r="D1" s="10" t="s">
        <v>2</v>
      </c>
      <c r="G1" s="42" t="s">
        <v>5</v>
      </c>
      <c r="H1" s="42"/>
      <c r="I1" s="42"/>
    </row>
    <row r="2" spans="1:10" x14ac:dyDescent="0.25">
      <c r="B2" s="11">
        <v>23</v>
      </c>
      <c r="C2" s="11">
        <v>32</v>
      </c>
      <c r="D2" s="11">
        <v>24</v>
      </c>
      <c r="G2" s="12" t="s">
        <v>6</v>
      </c>
      <c r="H2" s="12" t="s">
        <v>7</v>
      </c>
      <c r="I2" s="12" t="s">
        <v>8</v>
      </c>
    </row>
    <row r="3" spans="1:10" x14ac:dyDescent="0.25">
      <c r="B3" s="13">
        <v>25</v>
      </c>
      <c r="C3" s="13">
        <v>37</v>
      </c>
      <c r="D3" s="13">
        <v>26</v>
      </c>
      <c r="F3" s="14" t="s">
        <v>9</v>
      </c>
      <c r="G3" s="15" t="s">
        <v>10</v>
      </c>
      <c r="H3" s="37">
        <f>ABS(B10-C10)/SQRT($D$20*((1/B9)+(1/C9))/2)</f>
        <v>4.5519561103498987</v>
      </c>
      <c r="I3" s="38">
        <f>ABS(B10-D10)/SQRT($D$20*((1/B9)+(1/D9))/2)</f>
        <v>0.78636795350769906</v>
      </c>
    </row>
    <row r="4" spans="1:10" x14ac:dyDescent="0.25">
      <c r="B4" s="13">
        <v>27</v>
      </c>
      <c r="C4" s="13">
        <v>31</v>
      </c>
      <c r="D4" s="13">
        <v>27</v>
      </c>
      <c r="F4" s="14" t="s">
        <v>7</v>
      </c>
      <c r="G4" s="16" t="s">
        <v>10</v>
      </c>
      <c r="H4" s="17" t="s">
        <v>10</v>
      </c>
      <c r="I4" s="39">
        <f>ABS(C10-D10)/SQRT($D$20*((1/C9)+(1/D9))/2)</f>
        <v>3.4218361175947911</v>
      </c>
    </row>
    <row r="5" spans="1:10" x14ac:dyDescent="0.25">
      <c r="B5" s="13">
        <v>28</v>
      </c>
      <c r="C5" s="13">
        <v>28</v>
      </c>
      <c r="D5" s="13">
        <v>28</v>
      </c>
      <c r="F5" s="14" t="s">
        <v>8</v>
      </c>
      <c r="G5" s="18" t="s">
        <v>10</v>
      </c>
      <c r="H5" s="19" t="s">
        <v>10</v>
      </c>
      <c r="I5" s="20" t="s">
        <v>10</v>
      </c>
    </row>
    <row r="6" spans="1:10" x14ac:dyDescent="0.25">
      <c r="B6" s="13">
        <v>19</v>
      </c>
      <c r="C6" s="13">
        <v>26</v>
      </c>
      <c r="D6" s="13">
        <v>25</v>
      </c>
      <c r="G6" s="21"/>
      <c r="H6" s="21"/>
      <c r="I6" s="21"/>
    </row>
    <row r="7" spans="1:10" x14ac:dyDescent="0.25">
      <c r="B7" s="13">
        <v>26</v>
      </c>
      <c r="C7" s="13">
        <v>29</v>
      </c>
      <c r="D7" s="13"/>
      <c r="F7" s="22"/>
      <c r="G7" s="41" t="s">
        <v>11</v>
      </c>
      <c r="H7" s="41"/>
      <c r="I7" s="41"/>
      <c r="J7" s="22"/>
    </row>
    <row r="8" spans="1:10" x14ac:dyDescent="0.25">
      <c r="B8" s="24">
        <v>27</v>
      </c>
      <c r="C8" s="24"/>
      <c r="D8" s="24"/>
      <c r="F8" s="22"/>
      <c r="G8" s="23">
        <v>0.05</v>
      </c>
      <c r="H8" s="43">
        <f>TINV(0.05,2)</f>
        <v>4.3026527297494637</v>
      </c>
      <c r="I8" s="44"/>
      <c r="J8" s="22"/>
    </row>
    <row r="9" spans="1:10" x14ac:dyDescent="0.25">
      <c r="A9" s="9" t="s">
        <v>12</v>
      </c>
      <c r="B9" s="9">
        <f>COUNT(B2:B8)</f>
        <v>7</v>
      </c>
      <c r="C9" s="9">
        <f>COUNT(C2:C8)</f>
        <v>6</v>
      </c>
      <c r="D9" s="9">
        <f>COUNT(D2:D8)</f>
        <v>5</v>
      </c>
      <c r="F9" s="22"/>
      <c r="G9" s="25">
        <v>0.01</v>
      </c>
      <c r="H9" s="45">
        <f>TINV(0.01,2)</f>
        <v>9.9248432009182928</v>
      </c>
      <c r="I9" s="46"/>
      <c r="J9" s="22"/>
    </row>
    <row r="10" spans="1:10" x14ac:dyDescent="0.25">
      <c r="A10" s="9" t="s">
        <v>13</v>
      </c>
      <c r="B10" s="32">
        <f>AVERAGE(B2:B8)</f>
        <v>25</v>
      </c>
      <c r="C10" s="32">
        <f>AVERAGE(C2:C8)</f>
        <v>30.5</v>
      </c>
      <c r="D10" s="32">
        <f>AVERAGE(D2:D8)</f>
        <v>26</v>
      </c>
      <c r="F10" s="22"/>
      <c r="G10" s="26">
        <v>1E-3</v>
      </c>
      <c r="H10" s="47">
        <f>TINV(0.001,2)</f>
        <v>31.599054576443621</v>
      </c>
      <c r="I10" s="48"/>
      <c r="J10" s="22"/>
    </row>
    <row r="11" spans="1:10" x14ac:dyDescent="0.25">
      <c r="A11" s="9" t="s">
        <v>15</v>
      </c>
      <c r="B11" s="34">
        <f>VAR(B2:B8)*(B9-1)</f>
        <v>58</v>
      </c>
      <c r="C11" s="34">
        <f t="shared" ref="C11:D11" si="0">VAR(C2:C8)*(C9-1)</f>
        <v>73.5</v>
      </c>
      <c r="D11" s="34">
        <f t="shared" si="0"/>
        <v>10</v>
      </c>
      <c r="F11" s="22"/>
      <c r="J11" s="22"/>
    </row>
    <row r="12" spans="1:10" x14ac:dyDescent="0.25">
      <c r="A12" s="9" t="s">
        <v>16</v>
      </c>
      <c r="C12" s="36">
        <f>AVERAGE(B2:D8)</f>
        <v>27.111111111111111</v>
      </c>
      <c r="G12" s="41" t="s">
        <v>14</v>
      </c>
      <c r="H12" s="41"/>
      <c r="I12" s="41"/>
      <c r="J12" s="22"/>
    </row>
    <row r="13" spans="1:10" x14ac:dyDescent="0.25">
      <c r="A13" s="9" t="s">
        <v>17</v>
      </c>
      <c r="B13" s="10">
        <f>SUM(B11:D11)</f>
        <v>141.5</v>
      </c>
      <c r="F13" s="22"/>
      <c r="G13" s="12" t="s">
        <v>9</v>
      </c>
      <c r="H13" s="12" t="s">
        <v>7</v>
      </c>
      <c r="I13" s="12" t="s">
        <v>8</v>
      </c>
      <c r="J13" s="22"/>
    </row>
    <row r="14" spans="1:10" x14ac:dyDescent="0.25">
      <c r="A14" s="9" t="s">
        <v>18</v>
      </c>
      <c r="B14" s="33">
        <f>(B10-$C$12)*(B10-$C$12)*B9</f>
        <v>31.197530864197521</v>
      </c>
      <c r="C14" s="33">
        <f>(C10-$C$12)*(C10-$C$12)*C9</f>
        <v>68.907407407407419</v>
      </c>
      <c r="D14" s="33">
        <f>(D10-$C$12)*(D10-$C$12)*D9</f>
        <v>6.1728395061728349</v>
      </c>
      <c r="F14" s="14" t="s">
        <v>9</v>
      </c>
      <c r="G14" s="15" t="s">
        <v>10</v>
      </c>
      <c r="H14" s="37">
        <f>TDIST(H3,2,2)</f>
        <v>4.502722003191463E-2</v>
      </c>
      <c r="I14" s="38">
        <f>TDIST(I3,2,2)</f>
        <v>0.51402948501941048</v>
      </c>
    </row>
    <row r="15" spans="1:10" x14ac:dyDescent="0.25">
      <c r="A15" s="9" t="s">
        <v>19</v>
      </c>
      <c r="B15" s="31">
        <f>SUM(B14:D14)</f>
        <v>106.27777777777777</v>
      </c>
      <c r="F15" s="14" t="s">
        <v>7</v>
      </c>
      <c r="G15" s="16" t="s">
        <v>10</v>
      </c>
      <c r="H15" s="17" t="s">
        <v>10</v>
      </c>
      <c r="I15" s="39">
        <f>TDIST(I4,2,2)</f>
        <v>7.581926095103364E-2</v>
      </c>
    </row>
    <row r="16" spans="1:10" x14ac:dyDescent="0.25">
      <c r="A16" s="9" t="s">
        <v>20</v>
      </c>
      <c r="B16" s="33">
        <f>VAR(B2:D8)*(COUNT(B2:D8)-1)</f>
        <v>247.77777777777737</v>
      </c>
      <c r="F16" s="14" t="s">
        <v>8</v>
      </c>
      <c r="G16" s="18" t="s">
        <v>10</v>
      </c>
      <c r="H16" s="19" t="s">
        <v>10</v>
      </c>
      <c r="I16" s="20" t="s">
        <v>10</v>
      </c>
    </row>
    <row r="18" spans="1:7" ht="13" thickBot="1" x14ac:dyDescent="0.3">
      <c r="A18" s="27" t="s">
        <v>21</v>
      </c>
      <c r="B18" s="28" t="s">
        <v>15</v>
      </c>
      <c r="C18" s="28" t="s">
        <v>22</v>
      </c>
      <c r="D18" s="28" t="s">
        <v>23</v>
      </c>
      <c r="E18" s="28" t="s">
        <v>24</v>
      </c>
      <c r="F18" s="28" t="s">
        <v>25</v>
      </c>
      <c r="G18" s="29" t="s">
        <v>26</v>
      </c>
    </row>
    <row r="19" spans="1:7" x14ac:dyDescent="0.25">
      <c r="A19" s="9" t="s">
        <v>27</v>
      </c>
      <c r="B19" s="33">
        <f>B15</f>
        <v>106.27777777777777</v>
      </c>
      <c r="C19" s="9">
        <f>(COUNT(B9:D9)-1)</f>
        <v>2</v>
      </c>
      <c r="D19" s="33">
        <f>B19/C19</f>
        <v>53.138888888888886</v>
      </c>
      <c r="E19" s="33">
        <f>D19/D20</f>
        <v>5.6330977620730263</v>
      </c>
      <c r="F19" s="35">
        <f>FDIST(E19,C19,C20)</f>
        <v>1.4969443205556843E-2</v>
      </c>
      <c r="G19" s="35">
        <f>FINV(0.05,C19,C20)</f>
        <v>3.6823203436732408</v>
      </c>
    </row>
    <row r="20" spans="1:7" x14ac:dyDescent="0.25">
      <c r="A20" s="9" t="s">
        <v>28</v>
      </c>
      <c r="B20" s="33">
        <f>B13</f>
        <v>141.5</v>
      </c>
      <c r="C20" s="9">
        <f>(B9-1)+(C9-1)+(D9-1)</f>
        <v>15</v>
      </c>
      <c r="D20" s="33">
        <f>B20/C20</f>
        <v>9.4333333333333336</v>
      </c>
    </row>
    <row r="21" spans="1:7" x14ac:dyDescent="0.25">
      <c r="A21" s="30" t="s">
        <v>29</v>
      </c>
      <c r="B21" s="40">
        <f>B16</f>
        <v>247.77777777777737</v>
      </c>
      <c r="C21" s="30">
        <f>COUNT(B2:D8)-1</f>
        <v>17</v>
      </c>
      <c r="D21" s="30"/>
      <c r="E21" s="30"/>
      <c r="F21" s="30"/>
      <c r="G21" s="30"/>
    </row>
    <row r="23" spans="1:7" x14ac:dyDescent="0.25">
      <c r="A23" s="9" t="s">
        <v>30</v>
      </c>
      <c r="B23" s="33">
        <f>STDEV(B2:B8)/SQRT(B9)</f>
        <v>1.1751393027860062</v>
      </c>
      <c r="C23" s="33">
        <f t="shared" ref="C23:D23" si="1">STDEV(C2:C8)/SQRT(C9)</f>
        <v>1.565247584249853</v>
      </c>
      <c r="D23" s="33">
        <f t="shared" si="1"/>
        <v>0.70710678118654757</v>
      </c>
    </row>
  </sheetData>
  <mergeCells count="6">
    <mergeCell ref="G12:I12"/>
    <mergeCell ref="G1:I1"/>
    <mergeCell ref="G7:I7"/>
    <mergeCell ref="H8:I8"/>
    <mergeCell ref="H9:I9"/>
    <mergeCell ref="H10:I10"/>
  </mergeCells>
  <conditionalFormatting sqref="H14:I14 I15 F19">
    <cfRule type="cellIs" dxfId="0" priority="1" stopIfTrue="1" operator="lessThanOrEqual">
      <formula>0.05</formula>
    </cfRule>
  </conditionalFormatting>
  <pageMargins left="0.75" right="0.75" top="1" bottom="1" header="0.5" footer="0.5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Sample Format</vt:lpstr>
      <vt:lpstr>Recording Format</vt:lpstr>
      <vt:lpstr>Completed anova</vt:lpstr>
    </vt:vector>
  </TitlesOfParts>
  <Company>www.gardenersown.co.uk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Gardener</dc:creator>
  <cp:lastModifiedBy>Mark Gardener</cp:lastModifiedBy>
  <dcterms:created xsi:type="dcterms:W3CDTF">2015-10-12T10:51:32Z</dcterms:created>
  <dcterms:modified xsi:type="dcterms:W3CDTF">2015-10-14T11:24:12Z</dcterms:modified>
</cp:coreProperties>
</file>